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uj53269\Desktop\Website Images and Documents\"/>
    </mc:Choice>
  </mc:AlternateContent>
  <xr:revisionPtr revIDLastSave="0" documentId="8_{0A758AE5-2551-4793-9797-96CAC3BB137E}" xr6:coauthVersionLast="47" xr6:coauthVersionMax="47" xr10:uidLastSave="{00000000-0000-0000-0000-000000000000}"/>
  <workbookProtection workbookAlgorithmName="SHA-512" workbookHashValue="SwTVREO3hUMEwzD9aKZ7Q1g6WzY0urIKT+90Kj2lU6oR3aSYUCNyXRDPPXmZwAepWhyyba1fsIR590br+9awBw==" workbookSaltValue="rFPqhiRW31aDMfhb2YRt6A==" workbookSpinCount="100000" lockStructure="1"/>
  <bookViews>
    <workbookView xWindow="22932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0" i="1"/>
  <c r="G21" i="1" l="1"/>
  <c r="I28" i="1" s="1"/>
  <c r="F25" i="1"/>
  <c r="I30" i="1" s="1"/>
  <c r="I27" i="1"/>
  <c r="D12" i="1"/>
  <c r="H14" i="1" s="1"/>
  <c r="J20" i="1" l="1"/>
  <c r="I29" i="1" s="1"/>
  <c r="I31" i="1" s="1"/>
  <c r="I36" i="1" s="1"/>
  <c r="I35" i="1"/>
  <c r="I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B11" authorId="0" shapeId="0" xr:uid="{00000000-0006-0000-0000-000001000000}">
      <text>
        <r>
          <rPr>
            <sz val="10"/>
            <color indexed="81"/>
            <rFont val="Arial Narrow"/>
            <family val="2"/>
          </rPr>
          <t>Enter total round trip miles from base to training site and/or hotel</t>
        </r>
      </text>
    </comment>
    <comment ref="F19" authorId="0" shapeId="0" xr:uid="{00000000-0006-0000-0000-000002000000}">
      <text>
        <r>
          <rPr>
            <sz val="10"/>
            <color indexed="81"/>
            <rFont val="Arial Narrow"/>
            <family val="2"/>
          </rPr>
          <t>Select Vehicle Rate based on business need (drop down menu)</t>
        </r>
      </text>
    </comment>
    <comment ref="H19" authorId="0" shapeId="0" xr:uid="{00000000-0006-0000-0000-000003000000}">
      <text>
        <r>
          <rPr>
            <sz val="10"/>
            <color indexed="81"/>
            <rFont val="Arial Narrow"/>
            <family val="2"/>
          </rPr>
          <t>Enter total round trip to include miles from base site to rental vehicle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0000-000004000000}">
      <text>
        <r>
          <rPr>
            <sz val="10"/>
            <color indexed="81"/>
            <rFont val="Arial Narrow"/>
            <family val="2"/>
          </rPr>
          <t>Enter area gas price to fill rental vehicle (gasbuddy.com)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24" authorId="0" shapeId="0" xr:uid="{00000000-0006-0000-0000-000005000000}">
      <text>
        <r>
          <rPr>
            <sz val="10"/>
            <color indexed="81"/>
            <rFont val="Arial Narrow"/>
            <family val="2"/>
          </rPr>
          <t>Travel miles from base to training site and/or hotel</t>
        </r>
      </text>
    </comment>
    <comment ref="A29" authorId="0" shapeId="0" xr:uid="{00000000-0006-0000-0000-000006000000}">
      <text>
        <r>
          <rPr>
            <b/>
            <sz val="9"/>
            <color indexed="81"/>
            <rFont val="Arial Narrow"/>
            <family val="2"/>
          </rPr>
          <t>Drop Down:</t>
        </r>
        <r>
          <rPr>
            <sz val="9"/>
            <color indexed="81"/>
            <rFont val="Arial Narrow"/>
            <family val="2"/>
          </rPr>
          <t xml:space="preserve">
Select yes or no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Arial Narrow"/>
            <family val="2"/>
          </rPr>
          <t>Drop Down:</t>
        </r>
        <r>
          <rPr>
            <sz val="9"/>
            <color indexed="81"/>
            <rFont val="Arial Narrow"/>
            <family val="2"/>
          </rPr>
          <t xml:space="preserve">
Select yes or no</t>
        </r>
      </text>
    </comment>
  </commentList>
</comments>
</file>

<file path=xl/sharedStrings.xml><?xml version="1.0" encoding="utf-8"?>
<sst xmlns="http://schemas.openxmlformats.org/spreadsheetml/2006/main" count="73" uniqueCount="52">
  <si>
    <t>Enter total number of training hours</t>
  </si>
  <si>
    <t xml:space="preserve">Enter total round trip miles </t>
  </si>
  <si>
    <t>Payroll Cost</t>
  </si>
  <si>
    <t>Mileage Cost</t>
  </si>
  <si>
    <t>Hours</t>
  </si>
  <si>
    <t>Rate</t>
  </si>
  <si>
    <t>Cost</t>
  </si>
  <si>
    <t>Miles</t>
  </si>
  <si>
    <t xml:space="preserve">Rate </t>
  </si>
  <si>
    <t>Mileage cost is calculated per GSA rates and round trip mileage from base to training center</t>
  </si>
  <si>
    <t xml:space="preserve"> </t>
  </si>
  <si>
    <t>VDFP POV TOTAL COST</t>
  </si>
  <si>
    <t>Enter rental vehicle rate &amp; total number of days</t>
  </si>
  <si>
    <t>Rental Vehicle Cost</t>
  </si>
  <si>
    <t>Daily Rate</t>
  </si>
  <si>
    <t>Weekly Rate</t>
  </si>
  <si>
    <t>Compact</t>
  </si>
  <si>
    <t>Cargo Van</t>
  </si>
  <si>
    <t>Standard</t>
  </si>
  <si>
    <t>SUV</t>
  </si>
  <si>
    <t>Passenger Van</t>
  </si>
  <si>
    <t>Vehicle cost is calculated based on the COVA contract terms of E194-81913 with Enterprise.  If rental vehicle will be needed for a week enter 1 for days and select the weekly rental rate</t>
  </si>
  <si>
    <t>Vehicle Type</t>
  </si>
  <si>
    <t>Total</t>
  </si>
  <si>
    <t>SUB-TOTALS</t>
  </si>
  <si>
    <t>Gasoline Cost</t>
  </si>
  <si>
    <t>$ Per Gal</t>
  </si>
  <si>
    <t>DGS RENTAL TOTAL COST</t>
  </si>
  <si>
    <t>Cost Analysis Summary</t>
  </si>
  <si>
    <t>Personal Vehicle Usage Estimate</t>
  </si>
  <si>
    <t>Enterprise Rental Vehicle Useage Estimate</t>
  </si>
  <si>
    <t>VDFP Differential in Cost</t>
  </si>
  <si>
    <t>yes</t>
  </si>
  <si>
    <t>no</t>
  </si>
  <si>
    <t>Hidden for sales tax calculation and yes/no</t>
  </si>
  <si>
    <t>Traveler's Name:</t>
  </si>
  <si>
    <t>Division's Cost Center:</t>
  </si>
  <si>
    <t>Destination:</t>
  </si>
  <si>
    <t>Dates of Travel:</t>
  </si>
  <si>
    <t xml:space="preserve">   VIRGINIA DEPARTMENT OF FIRE PROGRAMS (960) TRAVEL REIMBURSEMENT MILEAGE COST ANALYSIS</t>
  </si>
  <si>
    <t>Mileage Cost from Base to Rental Site</t>
  </si>
  <si>
    <t>Mileage cost is calculated per GSA rates for a round trip mileage from base to car rental location</t>
  </si>
  <si>
    <t>PERSONAL OWN VEHICLE USED</t>
  </si>
  <si>
    <t>ENTERPRISE VEHICLE Rental Rates (contract: E194-81913)</t>
  </si>
  <si>
    <t xml:space="preserve">Enter information only into the orange colored cells </t>
  </si>
  <si>
    <t># Days</t>
  </si>
  <si>
    <t>Rental Rate</t>
  </si>
  <si>
    <t>Enter Fuel Rate for Vehicle and Miles from Base to Training Site/Hotel</t>
  </si>
  <si>
    <t xml:space="preserve">Is the use of a larger vehicle a justifiable business need? </t>
  </si>
  <si>
    <t>Will the vehicle be used to transfer equipment?</t>
  </si>
  <si>
    <t>Additonal Comments:</t>
  </si>
  <si>
    <t>To be completed when travelers travel a total of miles greater than 200 in one day or per directive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</si>
</sst>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0"/>
      <color theme="1"/>
      <name val="Gadugi"/>
      <family val="2"/>
    </font>
    <font>
      <sz val="9"/>
      <color theme="1"/>
      <name val="Gadugi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color theme="1"/>
      <name val="Gadugi"/>
      <family val="2"/>
    </font>
    <font>
      <b/>
      <sz val="9"/>
      <color theme="1"/>
      <name val="Gadugi"/>
      <family val="2"/>
    </font>
    <font>
      <i/>
      <sz val="11"/>
      <color theme="1"/>
      <name val="Gadugi"/>
      <family val="2"/>
    </font>
    <font>
      <b/>
      <sz val="14"/>
      <color theme="1"/>
      <name val="Gadugi"/>
      <family val="2"/>
    </font>
    <font>
      <sz val="11"/>
      <color theme="1"/>
      <name val="Arial Rounded MT Bold"/>
      <family val="2"/>
    </font>
    <font>
      <sz val="11"/>
      <color theme="1"/>
      <name val="Bahnschrift"/>
      <family val="2"/>
    </font>
    <font>
      <b/>
      <sz val="12"/>
      <color theme="1"/>
      <name val="Bahnschrift"/>
      <family val="2"/>
    </font>
    <font>
      <sz val="11"/>
      <name val="Bahnschrift"/>
      <family val="2"/>
    </font>
    <font>
      <sz val="12"/>
      <color theme="1"/>
      <name val="Bahnschrift"/>
      <family val="2"/>
    </font>
    <font>
      <sz val="10"/>
      <color theme="1"/>
      <name val="Bahnschrift"/>
      <family val="2"/>
    </font>
    <font>
      <sz val="11"/>
      <color rgb="FFFF0000"/>
      <name val="Bahnschrift"/>
      <family val="2"/>
    </font>
    <font>
      <sz val="9"/>
      <color indexed="81"/>
      <name val="Arial Narrow"/>
      <family val="2"/>
    </font>
    <font>
      <sz val="10"/>
      <color indexed="81"/>
      <name val="Arial Narrow"/>
      <family val="2"/>
    </font>
    <font>
      <b/>
      <i/>
      <sz val="9"/>
      <color theme="1"/>
      <name val="Gadugi"/>
      <family val="2"/>
    </font>
    <font>
      <b/>
      <sz val="16"/>
      <color theme="1"/>
      <name val="Gadugi"/>
      <family val="2"/>
    </font>
    <font>
      <b/>
      <sz val="9"/>
      <color indexed="81"/>
      <name val="Arial Narrow"/>
      <family val="2"/>
    </font>
    <font>
      <sz val="10"/>
      <color indexed="81"/>
      <name val="Tahoma"/>
      <family val="2"/>
    </font>
    <font>
      <b/>
      <i/>
      <sz val="11"/>
      <color theme="1"/>
      <name val="Gadugi"/>
      <family val="2"/>
    </font>
    <font>
      <b/>
      <i/>
      <sz val="12"/>
      <color theme="1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2" xfId="0" applyBorder="1"/>
    <xf numFmtId="0" fontId="4" fillId="0" borderId="3" xfId="0" applyFont="1" applyBorder="1"/>
    <xf numFmtId="44" fontId="4" fillId="0" borderId="0" xfId="1" applyFont="1" applyBorder="1"/>
    <xf numFmtId="44" fontId="7" fillId="0" borderId="0" xfId="1" applyFont="1" applyBorder="1"/>
    <xf numFmtId="0" fontId="7" fillId="0" borderId="4" xfId="0" applyFont="1" applyBorder="1" applyAlignment="1">
      <alignment wrapText="1"/>
    </xf>
    <xf numFmtId="164" fontId="7" fillId="0" borderId="5" xfId="1" applyNumberFormat="1" applyFont="1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0" fontId="4" fillId="0" borderId="7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7" fillId="0" borderId="0" xfId="1" applyNumberFormat="1" applyFont="1" applyBorder="1"/>
    <xf numFmtId="0" fontId="7" fillId="0" borderId="14" xfId="0" applyFont="1" applyBorder="1" applyAlignment="1">
      <alignment horizontal="left"/>
    </xf>
    <xf numFmtId="44" fontId="7" fillId="0" borderId="14" xfId="1" applyFont="1" applyBorder="1"/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44" fontId="6" fillId="0" borderId="14" xfId="1" applyFont="1" applyBorder="1" applyAlignment="1"/>
    <xf numFmtId="0" fontId="6" fillId="0" borderId="5" xfId="0" applyFont="1" applyBorder="1"/>
    <xf numFmtId="0" fontId="5" fillId="0" borderId="5" xfId="0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3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164" fontId="18" fillId="0" borderId="15" xfId="0" applyNumberFormat="1" applyFont="1" applyBorder="1"/>
    <xf numFmtId="44" fontId="18" fillId="0" borderId="16" xfId="1" applyFont="1" applyFill="1" applyBorder="1"/>
    <xf numFmtId="44" fontId="19" fillId="0" borderId="0" xfId="0" applyNumberFormat="1" applyFont="1"/>
    <xf numFmtId="44" fontId="19" fillId="0" borderId="5" xfId="1" applyFont="1" applyBorder="1"/>
    <xf numFmtId="44" fontId="15" fillId="0" borderId="0" xfId="0" applyNumberFormat="1" applyFont="1"/>
    <xf numFmtId="0" fontId="15" fillId="0" borderId="0" xfId="0" applyFont="1"/>
    <xf numFmtId="0" fontId="19" fillId="0" borderId="5" xfId="0" applyFont="1" applyBorder="1"/>
    <xf numFmtId="44" fontId="15" fillId="0" borderId="5" xfId="0" applyNumberFormat="1" applyFont="1" applyBorder="1"/>
    <xf numFmtId="44" fontId="20" fillId="0" borderId="0" xfId="1" applyFont="1" applyBorder="1"/>
    <xf numFmtId="0" fontId="15" fillId="4" borderId="14" xfId="0" applyFont="1" applyFill="1" applyBorder="1"/>
    <xf numFmtId="44" fontId="15" fillId="4" borderId="14" xfId="1" applyFont="1" applyFill="1" applyBorder="1"/>
    <xf numFmtId="0" fontId="18" fillId="4" borderId="15" xfId="0" applyFont="1" applyFill="1" applyBorder="1"/>
    <xf numFmtId="44" fontId="15" fillId="0" borderId="14" xfId="1" applyFont="1" applyFill="1" applyBorder="1" applyAlignment="1">
      <alignment vertical="center"/>
    </xf>
    <xf numFmtId="44" fontId="4" fillId="4" borderId="14" xfId="1" applyFont="1" applyFill="1" applyBorder="1"/>
    <xf numFmtId="0" fontId="4" fillId="4" borderId="14" xfId="0" applyFont="1" applyFill="1" applyBorder="1"/>
    <xf numFmtId="0" fontId="6" fillId="4" borderId="25" xfId="0" applyFont="1" applyFill="1" applyBorder="1" applyAlignment="1">
      <alignment vertical="top" wrapText="1"/>
    </xf>
    <xf numFmtId="44" fontId="14" fillId="0" borderId="5" xfId="1" applyFont="1" applyBorder="1"/>
    <xf numFmtId="44" fontId="16" fillId="4" borderId="31" xfId="1" applyFont="1" applyFill="1" applyBorder="1" applyAlignment="1">
      <alignment vertical="center"/>
    </xf>
    <xf numFmtId="0" fontId="15" fillId="4" borderId="20" xfId="0" applyFont="1" applyFill="1" applyBorder="1" applyAlignment="1">
      <alignment horizontal="center" vertical="center"/>
    </xf>
    <xf numFmtId="164" fontId="17" fillId="0" borderId="26" xfId="0" applyNumberFormat="1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10" fillId="0" borderId="20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28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23" fillId="3" borderId="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208280</xdr:colOff>
      <xdr:row>0</xdr:row>
      <xdr:rowOff>153670</xdr:rowOff>
    </xdr:from>
    <xdr:to>
      <xdr:col>0</xdr:col>
      <xdr:colOff>2019612</xdr:colOff>
      <xdr:row>2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5F15D-B710-964F-4F12-C4BAA7F0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" y="153670"/>
          <a:ext cx="1811332" cy="1964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M11" sqref="M11"/>
    </sheetView>
  </sheetViews>
  <sheetFormatPr defaultRowHeight="14.5" x14ac:dyDescent="0.35"/>
  <cols>
    <col min="1" max="1" width="41.453125" style="1" customWidth="1"/>
    <col min="2" max="2" width="13.1796875" style="1" customWidth="1"/>
    <col min="3" max="3" width="11.81640625" style="1" customWidth="1"/>
    <col min="4" max="4" width="11.1796875" style="1" customWidth="1"/>
    <col min="5" max="6" width="11.26953125" style="1" customWidth="1"/>
    <col min="7" max="7" width="16.453125" style="1" customWidth="1"/>
    <col min="8" max="8" width="17" style="1" customWidth="1"/>
    <col min="9" max="9" width="11.453125" customWidth="1"/>
    <col min="10" max="10" width="10.54296875" customWidth="1"/>
  </cols>
  <sheetData>
    <row r="1" spans="1:10" x14ac:dyDescent="0.35">
      <c r="A1"/>
    </row>
    <row r="2" spans="1:10" ht="147.5" customHeight="1" x14ac:dyDescent="0.35">
      <c r="A2" s="108" t="s">
        <v>39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8" x14ac:dyDescent="0.35">
      <c r="A3" s="104" t="s">
        <v>51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x14ac:dyDescent="0.35">
      <c r="A4" s="2" t="s">
        <v>35</v>
      </c>
      <c r="B4" s="109"/>
      <c r="C4" s="109"/>
      <c r="D4" s="109"/>
      <c r="E4" s="109"/>
      <c r="F4" s="109"/>
    </row>
    <row r="5" spans="1:10" x14ac:dyDescent="0.35">
      <c r="A5" s="2" t="s">
        <v>36</v>
      </c>
      <c r="B5" s="109"/>
      <c r="C5" s="109"/>
      <c r="D5" s="109"/>
      <c r="E5" s="109"/>
      <c r="F5" s="109"/>
    </row>
    <row r="6" spans="1:10" x14ac:dyDescent="0.35">
      <c r="A6" s="2" t="s">
        <v>37</v>
      </c>
      <c r="B6" s="109"/>
      <c r="C6" s="109"/>
      <c r="D6" s="109"/>
      <c r="E6" s="109"/>
      <c r="F6" s="109"/>
    </row>
    <row r="7" spans="1:10" x14ac:dyDescent="0.35">
      <c r="A7" s="2" t="s">
        <v>38</v>
      </c>
      <c r="B7" s="109"/>
      <c r="C7" s="109"/>
      <c r="D7" s="109"/>
      <c r="E7" s="109"/>
      <c r="F7" s="109"/>
    </row>
    <row r="8" spans="1:10" ht="14.15" customHeight="1" thickBot="1" x14ac:dyDescent="0.4">
      <c r="A8" s="110" t="s">
        <v>44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25.5" customHeight="1" thickBot="1" x14ac:dyDescent="0.45">
      <c r="A9" s="106" t="s">
        <v>42</v>
      </c>
      <c r="B9" s="107"/>
      <c r="C9" s="107"/>
      <c r="D9" s="107"/>
      <c r="E9" s="107"/>
      <c r="F9" s="107"/>
      <c r="G9" s="107"/>
      <c r="H9" s="107"/>
      <c r="I9" s="107"/>
      <c r="J9" s="13"/>
    </row>
    <row r="10" spans="1:10" ht="14.15" customHeight="1" x14ac:dyDescent="0.35">
      <c r="A10" s="47"/>
      <c r="B10" s="102" t="s">
        <v>3</v>
      </c>
      <c r="C10" s="102"/>
      <c r="D10" s="103"/>
      <c r="E10" s="48"/>
      <c r="F10" s="5"/>
      <c r="G10" s="5"/>
      <c r="H10" s="5"/>
      <c r="I10" s="5"/>
      <c r="J10" s="13"/>
    </row>
    <row r="11" spans="1:10" ht="17.149999999999999" customHeight="1" x14ac:dyDescent="0.35">
      <c r="A11" s="6"/>
      <c r="B11" s="21" t="s">
        <v>7</v>
      </c>
      <c r="C11" s="21" t="s">
        <v>8</v>
      </c>
      <c r="D11" s="31" t="s">
        <v>6</v>
      </c>
      <c r="F11"/>
      <c r="G11"/>
      <c r="H11"/>
      <c r="J11" s="14"/>
    </row>
    <row r="12" spans="1:10" ht="23.5" customHeight="1" thickBot="1" x14ac:dyDescent="0.4">
      <c r="A12" s="6" t="s">
        <v>1</v>
      </c>
      <c r="B12" s="60"/>
      <c r="C12" s="49">
        <v>0.7</v>
      </c>
      <c r="D12" s="50">
        <f>SUM(B12*C12)</f>
        <v>0</v>
      </c>
      <c r="F12"/>
      <c r="G12"/>
      <c r="H12"/>
      <c r="J12" s="14"/>
    </row>
    <row r="13" spans="1:10" x14ac:dyDescent="0.35">
      <c r="A13" s="6"/>
      <c r="D13" s="7"/>
      <c r="H13" s="7"/>
      <c r="I13" s="1"/>
      <c r="J13" s="14"/>
    </row>
    <row r="14" spans="1:10" ht="16" customHeight="1" thickBot="1" x14ac:dyDescent="0.4">
      <c r="A14" s="6"/>
      <c r="D14" s="7"/>
      <c r="F14" s="87" t="s">
        <v>11</v>
      </c>
      <c r="G14" s="87"/>
      <c r="H14" s="65">
        <f>SUM(D12)</f>
        <v>0</v>
      </c>
      <c r="J14" s="14"/>
    </row>
    <row r="15" spans="1:10" ht="24.5" thickBot="1" x14ac:dyDescent="0.4">
      <c r="A15" s="9" t="s">
        <v>9</v>
      </c>
      <c r="B15" s="10">
        <v>0.67</v>
      </c>
      <c r="C15" s="11"/>
      <c r="D15" s="11"/>
      <c r="E15" s="11"/>
      <c r="F15" s="11"/>
      <c r="G15" s="11"/>
      <c r="H15" s="11"/>
      <c r="I15" s="12"/>
      <c r="J15" s="15"/>
    </row>
    <row r="16" spans="1:10" ht="15" thickBot="1" x14ac:dyDescent="0.4">
      <c r="A16" s="71"/>
      <c r="B16" s="72" t="s">
        <v>10</v>
      </c>
      <c r="C16" s="73"/>
      <c r="D16" s="73"/>
      <c r="E16" s="73"/>
      <c r="F16" s="73"/>
      <c r="G16" s="73"/>
      <c r="H16" s="73"/>
      <c r="I16" s="74"/>
      <c r="J16" s="75"/>
    </row>
    <row r="17" spans="1:11" ht="18.5" thickBot="1" x14ac:dyDescent="0.45">
      <c r="A17" s="79" t="s">
        <v>43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1" s="4" customFormat="1" x14ac:dyDescent="0.35">
      <c r="A18" s="29"/>
      <c r="B18" s="99" t="s">
        <v>2</v>
      </c>
      <c r="C18" s="100"/>
      <c r="D18" s="100"/>
      <c r="E18" s="100" t="s">
        <v>13</v>
      </c>
      <c r="F18" s="100"/>
      <c r="G18" s="100"/>
      <c r="H18" s="100" t="s">
        <v>40</v>
      </c>
      <c r="I18" s="100"/>
      <c r="J18" s="101"/>
    </row>
    <row r="19" spans="1:11" ht="17.149999999999999" customHeight="1" x14ac:dyDescent="0.35">
      <c r="A19" s="30"/>
      <c r="B19" s="20" t="s">
        <v>4</v>
      </c>
      <c r="C19" s="21" t="s">
        <v>5</v>
      </c>
      <c r="D19" s="21" t="s">
        <v>6</v>
      </c>
      <c r="E19" s="21" t="s">
        <v>45</v>
      </c>
      <c r="F19" s="21" t="s">
        <v>46</v>
      </c>
      <c r="G19" s="21" t="s">
        <v>6</v>
      </c>
      <c r="H19" s="21" t="s">
        <v>7</v>
      </c>
      <c r="I19" s="21" t="s">
        <v>8</v>
      </c>
      <c r="J19" s="31" t="s">
        <v>6</v>
      </c>
    </row>
    <row r="20" spans="1:11" ht="34" customHeight="1" thickBot="1" x14ac:dyDescent="0.4">
      <c r="A20" s="70" t="s">
        <v>0</v>
      </c>
      <c r="B20" s="67"/>
      <c r="C20" s="66">
        <v>20</v>
      </c>
      <c r="D20" s="61">
        <f>SUM(B20*C20)</f>
        <v>0</v>
      </c>
      <c r="E20" s="96"/>
      <c r="F20" s="96"/>
      <c r="G20" s="96"/>
      <c r="H20" s="60"/>
      <c r="I20" s="49">
        <v>0.7</v>
      </c>
      <c r="J20" s="68">
        <f>SUM(H20*I20)</f>
        <v>0</v>
      </c>
    </row>
    <row r="21" spans="1:11" s="16" customFormat="1" ht="22" customHeight="1" x14ac:dyDescent="0.35">
      <c r="A21" s="70" t="s">
        <v>12</v>
      </c>
      <c r="B21" s="88"/>
      <c r="C21" s="89"/>
      <c r="D21" s="90"/>
      <c r="E21" s="58"/>
      <c r="F21" s="59">
        <v>42.62</v>
      </c>
      <c r="G21" s="61">
        <f>SUM(F21*E21)</f>
        <v>0</v>
      </c>
      <c r="H21" s="82"/>
      <c r="I21" s="83"/>
      <c r="J21" s="84"/>
    </row>
    <row r="22" spans="1:11" ht="30.65" customHeight="1" thickBot="1" x14ac:dyDescent="0.4">
      <c r="A22" s="69" t="s">
        <v>41</v>
      </c>
      <c r="B22" s="91"/>
      <c r="C22" s="92"/>
      <c r="D22" s="93"/>
      <c r="E22" s="97"/>
      <c r="F22" s="97"/>
      <c r="G22" s="97"/>
      <c r="H22" s="82"/>
      <c r="I22" s="83"/>
      <c r="J22" s="84"/>
    </row>
    <row r="23" spans="1:11" ht="23.5" customHeight="1" x14ac:dyDescent="0.35">
      <c r="A23" s="6"/>
      <c r="D23" s="94"/>
      <c r="E23" s="94"/>
      <c r="F23" s="94"/>
      <c r="G23" s="2"/>
      <c r="I23" s="1"/>
      <c r="J23" s="17"/>
    </row>
    <row r="24" spans="1:11" x14ac:dyDescent="0.35">
      <c r="A24" s="6"/>
      <c r="B24" s="8" t="s">
        <v>10</v>
      </c>
      <c r="D24" s="19" t="s">
        <v>26</v>
      </c>
      <c r="E24" s="18" t="s">
        <v>7</v>
      </c>
      <c r="F24" s="18" t="s">
        <v>23</v>
      </c>
      <c r="G24" s="34"/>
      <c r="I24" s="1"/>
      <c r="J24" s="17"/>
    </row>
    <row r="25" spans="1:11" ht="23.5" customHeight="1" x14ac:dyDescent="0.35">
      <c r="A25" s="95" t="s">
        <v>21</v>
      </c>
      <c r="B25" s="8" t="s">
        <v>10</v>
      </c>
      <c r="D25" s="62">
        <v>3.25</v>
      </c>
      <c r="E25" s="63">
        <f>SUM(B12)</f>
        <v>0</v>
      </c>
      <c r="F25" s="36">
        <f>SUM(D25)*(E25/25)</f>
        <v>0</v>
      </c>
      <c r="I25" s="1"/>
      <c r="J25" s="17"/>
    </row>
    <row r="26" spans="1:11" ht="31.5" customHeight="1" x14ac:dyDescent="0.35">
      <c r="A26" s="95"/>
      <c r="B26" s="22" t="s">
        <v>10</v>
      </c>
      <c r="H26" s="2" t="s">
        <v>24</v>
      </c>
      <c r="I26" s="1"/>
      <c r="J26" s="17"/>
    </row>
    <row r="27" spans="1:11" ht="31.5" customHeight="1" x14ac:dyDescent="0.35">
      <c r="A27" s="46" t="s">
        <v>47</v>
      </c>
      <c r="B27" s="22"/>
      <c r="C27" s="27" t="s">
        <v>22</v>
      </c>
      <c r="D27" s="28" t="s">
        <v>14</v>
      </c>
      <c r="G27" s="1" t="s">
        <v>10</v>
      </c>
      <c r="H27" s="35" t="s">
        <v>2</v>
      </c>
      <c r="I27" s="51">
        <f>SUM(D20)</f>
        <v>0</v>
      </c>
      <c r="J27" s="17"/>
    </row>
    <row r="28" spans="1:11" ht="18" customHeight="1" thickBot="1" x14ac:dyDescent="0.4">
      <c r="A28" s="6"/>
      <c r="B28" s="39"/>
      <c r="C28" s="23" t="s">
        <v>16</v>
      </c>
      <c r="D28" s="24">
        <v>42.62</v>
      </c>
      <c r="H28" s="35" t="s">
        <v>13</v>
      </c>
      <c r="I28" s="51">
        <f>G21*(1+I47)</f>
        <v>0</v>
      </c>
      <c r="J28" s="14"/>
    </row>
    <row r="29" spans="1:11" ht="18.649999999999999" customHeight="1" x14ac:dyDescent="0.35">
      <c r="A29" s="85" t="s">
        <v>48</v>
      </c>
      <c r="B29" s="40"/>
      <c r="C29" s="23" t="s">
        <v>18</v>
      </c>
      <c r="D29" s="24">
        <v>44.45</v>
      </c>
      <c r="H29" s="35" t="s">
        <v>3</v>
      </c>
      <c r="I29" s="51">
        <f>SUM(J20)</f>
        <v>0</v>
      </c>
      <c r="J29" s="14"/>
    </row>
    <row r="30" spans="1:11" ht="14.5" customHeight="1" thickBot="1" x14ac:dyDescent="0.4">
      <c r="A30" s="86"/>
      <c r="C30" s="23" t="s">
        <v>20</v>
      </c>
      <c r="D30" s="24">
        <v>121.64</v>
      </c>
      <c r="G30" s="98" t="s">
        <v>27</v>
      </c>
      <c r="H30" s="37" t="s">
        <v>25</v>
      </c>
      <c r="I30" s="52">
        <f>SUM(F25)</f>
        <v>0</v>
      </c>
      <c r="J30" s="14"/>
    </row>
    <row r="31" spans="1:11" ht="18.75" customHeight="1" thickBot="1" x14ac:dyDescent="0.4">
      <c r="A31" s="64" t="s">
        <v>33</v>
      </c>
      <c r="B31" s="41"/>
      <c r="C31" s="23" t="s">
        <v>17</v>
      </c>
      <c r="D31" s="24">
        <v>93.76</v>
      </c>
      <c r="G31" s="98"/>
      <c r="H31" s="43"/>
      <c r="I31" s="53">
        <f>SUM(I27:I30)</f>
        <v>0</v>
      </c>
      <c r="J31" s="14"/>
    </row>
    <row r="32" spans="1:11" ht="17.149999999999999" customHeight="1" thickBot="1" x14ac:dyDescent="0.4">
      <c r="A32" s="6"/>
      <c r="B32" s="41"/>
      <c r="C32" s="23" t="s">
        <v>19</v>
      </c>
      <c r="D32" s="24">
        <v>77.349999999999994</v>
      </c>
      <c r="H32" s="35"/>
      <c r="I32" s="54"/>
      <c r="J32" s="14"/>
      <c r="K32" s="3"/>
    </row>
    <row r="33" spans="1:11" x14ac:dyDescent="0.35">
      <c r="A33" s="85" t="s">
        <v>49</v>
      </c>
      <c r="C33" s="26" t="s">
        <v>22</v>
      </c>
      <c r="D33" s="25" t="s">
        <v>15</v>
      </c>
      <c r="H33" s="35"/>
      <c r="I33" s="54"/>
      <c r="J33" s="14"/>
      <c r="K33" s="3"/>
    </row>
    <row r="34" spans="1:11" ht="15" thickBot="1" x14ac:dyDescent="0.4">
      <c r="A34" s="86"/>
      <c r="C34" s="23" t="s">
        <v>16</v>
      </c>
      <c r="D34" s="24">
        <v>234.37</v>
      </c>
      <c r="F34" s="38" t="s">
        <v>28</v>
      </c>
      <c r="G34" s="38"/>
      <c r="H34" s="11"/>
      <c r="I34" s="55"/>
      <c r="J34" s="14"/>
    </row>
    <row r="35" spans="1:11" ht="15" thickBot="1" x14ac:dyDescent="0.4">
      <c r="A35" s="64" t="s">
        <v>33</v>
      </c>
      <c r="C35" s="23" t="s">
        <v>18</v>
      </c>
      <c r="D35" s="24">
        <v>244.02</v>
      </c>
      <c r="F35" s="44" t="s">
        <v>29</v>
      </c>
      <c r="G35" s="44"/>
      <c r="H35" s="44"/>
      <c r="I35" s="53">
        <f>SUM(H14)</f>
        <v>0</v>
      </c>
      <c r="J35" s="14"/>
    </row>
    <row r="36" spans="1:11" ht="15" thickBot="1" x14ac:dyDescent="0.4">
      <c r="A36" s="6"/>
      <c r="C36" s="23" t="s">
        <v>20</v>
      </c>
      <c r="D36" s="24">
        <v>669.04</v>
      </c>
      <c r="F36" s="44" t="s">
        <v>30</v>
      </c>
      <c r="G36" s="44"/>
      <c r="H36" s="44"/>
      <c r="I36" s="56">
        <f>SUM(I31)</f>
        <v>0</v>
      </c>
      <c r="J36" s="14"/>
    </row>
    <row r="37" spans="1:11" x14ac:dyDescent="0.35">
      <c r="A37" s="76" t="s">
        <v>50</v>
      </c>
      <c r="C37" s="23" t="s">
        <v>17</v>
      </c>
      <c r="D37" s="24">
        <v>515.63</v>
      </c>
      <c r="F37" s="45" t="s">
        <v>31</v>
      </c>
      <c r="G37" s="45"/>
      <c r="H37" s="45"/>
      <c r="I37" s="57">
        <f>SUM(I35-I36)</f>
        <v>0</v>
      </c>
      <c r="J37" s="14"/>
    </row>
    <row r="38" spans="1:11" x14ac:dyDescent="0.35">
      <c r="A38" s="77"/>
      <c r="C38" s="23" t="s">
        <v>19</v>
      </c>
      <c r="D38" s="24">
        <v>425.43</v>
      </c>
      <c r="H38" s="45"/>
      <c r="I38" s="7"/>
      <c r="J38" s="14"/>
    </row>
    <row r="39" spans="1:11" ht="15" thickBot="1" x14ac:dyDescent="0.4">
      <c r="A39" s="78"/>
      <c r="B39" s="11"/>
      <c r="C39" s="11"/>
      <c r="D39" s="11"/>
      <c r="E39" s="11"/>
      <c r="F39" s="11"/>
      <c r="G39" s="11"/>
      <c r="H39" s="11"/>
      <c r="I39" s="12"/>
      <c r="J39" s="15"/>
    </row>
    <row r="46" spans="1:11" x14ac:dyDescent="0.35">
      <c r="I46" s="33" t="s">
        <v>34</v>
      </c>
    </row>
    <row r="47" spans="1:11" x14ac:dyDescent="0.35">
      <c r="I47" s="32">
        <v>0.04</v>
      </c>
    </row>
    <row r="48" spans="1:11" x14ac:dyDescent="0.35">
      <c r="I48" s="42" t="s">
        <v>32</v>
      </c>
    </row>
    <row r="49" spans="9:9" x14ac:dyDescent="0.35">
      <c r="I49" s="42" t="s">
        <v>33</v>
      </c>
    </row>
  </sheetData>
  <mergeCells count="24">
    <mergeCell ref="B10:D10"/>
    <mergeCell ref="A3:J3"/>
    <mergeCell ref="A9:I9"/>
    <mergeCell ref="A2:J2"/>
    <mergeCell ref="B4:F4"/>
    <mergeCell ref="B5:F5"/>
    <mergeCell ref="B6:F6"/>
    <mergeCell ref="B7:F7"/>
    <mergeCell ref="A8:J8"/>
    <mergeCell ref="A38:A39"/>
    <mergeCell ref="A17:J17"/>
    <mergeCell ref="H21:J22"/>
    <mergeCell ref="A33:A34"/>
    <mergeCell ref="F14:G14"/>
    <mergeCell ref="A29:A30"/>
    <mergeCell ref="B21:D22"/>
    <mergeCell ref="D23:F23"/>
    <mergeCell ref="A25:A26"/>
    <mergeCell ref="E20:G20"/>
    <mergeCell ref="E22:G22"/>
    <mergeCell ref="G30:G31"/>
    <mergeCell ref="B18:D18"/>
    <mergeCell ref="H18:J18"/>
    <mergeCell ref="E18:G18"/>
  </mergeCells>
  <dataValidations count="2">
    <dataValidation type="list" allowBlank="1" showInputMessage="1" showErrorMessage="1" sqref="F21" xr:uid="{00000000-0002-0000-0000-000000000000}">
      <formula1>$D$27:$D$38</formula1>
    </dataValidation>
    <dataValidation type="list" allowBlank="1" showInputMessage="1" showErrorMessage="1" sqref="A31 A35" xr:uid="{00000000-0002-0000-0000-000001000000}">
      <formula1>$I$48:$I$49</formula1>
    </dataValidation>
  </dataValidations>
  <pageMargins left="0.45" right="0.45" top="0.25" bottom="0.25" header="0.3" footer="0.3"/>
  <pageSetup scale="79" fitToHeight="0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Rollins, Tommy (VDFP)</cp:lastModifiedBy>
  <cp:lastPrinted>2021-03-03T14:16:29Z</cp:lastPrinted>
  <dcterms:created xsi:type="dcterms:W3CDTF">2020-12-04T13:52:41Z</dcterms:created>
  <dcterms:modified xsi:type="dcterms:W3CDTF">2025-05-02T14:30:51Z</dcterms:modified>
</cp:coreProperties>
</file>